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<sst xmlns="http://schemas.openxmlformats.org/spreadsheetml/2006/main" count="67" uniqueCount="25">
  <si>
    <t>Luas Areal Tanaman Perkebunan Rakyat Menurut Jenis Tanaman di Kabupaten Rembang  (Ribu ha)</t>
  </si>
  <si>
    <t xml:space="preserve">Jenis Tanaman
 Kind of Plant 
</t>
  </si>
  <si>
    <t xml:space="preserve">Tanaman Perkebunan Rakyat/ Smallholders Estates Crops </t>
  </si>
  <si>
    <t>(1)</t>
  </si>
  <si>
    <t>(2)</t>
  </si>
  <si>
    <t>(3)</t>
  </si>
  <si>
    <t>(4)</t>
  </si>
  <si>
    <t>(5)</t>
  </si>
  <si>
    <t>(6)</t>
  </si>
  <si>
    <t>(7)</t>
  </si>
  <si>
    <t xml:space="preserve">Karet/ Rubber </t>
  </si>
  <si>
    <t>-</t>
  </si>
  <si>
    <t xml:space="preserve"> -</t>
  </si>
  <si>
    <t xml:space="preserve">Kelapa/ Coconut </t>
  </si>
  <si>
    <t xml:space="preserve">Kelapa sawit/ Ori palm </t>
  </si>
  <si>
    <t xml:space="preserve">Kopi/ Coffee </t>
  </si>
  <si>
    <t xml:space="preserve">Kakao/ Cocoa </t>
  </si>
  <si>
    <t xml:space="preserve">Teh/ Tea </t>
  </si>
  <si>
    <t xml:space="preserve">Jambu mete/ Cashew nut </t>
  </si>
  <si>
    <t xml:space="preserve">Pala/ Nutmeg </t>
  </si>
  <si>
    <t xml:space="preserve">Lada/ Pepper </t>
  </si>
  <si>
    <t xml:space="preserve">Cengkeh/ Clove </t>
  </si>
  <si>
    <t xml:space="preserve">Tebu/ Sugar cane </t>
  </si>
  <si>
    <t xml:space="preserve">Tembakau/ Tobacco </t>
  </si>
  <si>
    <t xml:space="preserve">Nilam/ Patchouli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</si>
</sst>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0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8.0"/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0" fontId="3" numFmtId="0" xfId="0" applyAlignment="1" applyBorder="1" applyFont="1">
      <alignment horizontal="center" shrinkToFit="0" vertical="bottom" wrapText="1"/>
    </xf>
    <xf borderId="2" fillId="0" fontId="3" numFmtId="0" xfId="0" applyAlignment="1" applyBorder="1" applyFont="1">
      <alignment horizontal="center" shrinkToFit="0" vertical="bottom" wrapText="1"/>
    </xf>
    <xf borderId="3" fillId="0" fontId="4" numFmtId="0" xfId="0" applyBorder="1" applyFont="1"/>
    <xf borderId="4" fillId="0" fontId="4" numFmtId="0" xfId="0" applyBorder="1" applyFont="1"/>
    <xf borderId="5" fillId="0" fontId="2" numFmtId="0" xfId="0" applyAlignment="1" applyBorder="1" applyFont="1">
      <alignment vertical="bottom"/>
    </xf>
    <xf borderId="6" fillId="0" fontId="4" numFmtId="0" xfId="0" applyBorder="1" applyFont="1"/>
    <xf borderId="2" fillId="0" fontId="2" numFmtId="0" xfId="0" applyAlignment="1" applyBorder="1" applyFont="1">
      <alignment vertical="bottom"/>
    </xf>
    <xf borderId="7" fillId="0" fontId="4" numFmtId="0" xfId="0" applyBorder="1" applyFont="1"/>
    <xf borderId="8" fillId="0" fontId="3" numFmtId="0" xfId="0" applyAlignment="1" applyBorder="1" applyFont="1">
      <alignment horizontal="center" shrinkToFit="0" vertical="bottom" wrapText="1"/>
    </xf>
    <xf borderId="7" fillId="0" fontId="3" numFmtId="0" xfId="0" applyAlignment="1" applyBorder="1" applyFont="1">
      <alignment horizontal="center" shrinkToFit="0" vertical="bottom" wrapText="1"/>
    </xf>
    <xf quotePrefix="1" borderId="8" fillId="0" fontId="3" numFmtId="0" xfId="0" applyAlignment="1" applyBorder="1" applyFont="1">
      <alignment horizontal="center" shrinkToFit="0" vertical="bottom" wrapText="1"/>
    </xf>
    <xf borderId="7" fillId="0" fontId="3" numFmtId="0" xfId="0" applyAlignment="1" applyBorder="1" applyFont="1">
      <alignment vertical="bottom"/>
    </xf>
    <xf quotePrefix="1" borderId="8" fillId="0" fontId="3" numFmtId="3" xfId="0" applyAlignment="1" applyBorder="1" applyFont="1" applyNumberFormat="1">
      <alignment horizontal="center" shrinkToFit="0" vertical="bottom" wrapText="1"/>
    </xf>
    <xf borderId="8" fillId="0" fontId="3" numFmtId="3" xfId="0" applyAlignment="1" applyBorder="1" applyFont="1" applyNumberFormat="1">
      <alignment horizontal="center" vertical="bottom"/>
    </xf>
    <xf borderId="8" fillId="0" fontId="3" numFmtId="164" xfId="0" applyAlignment="1" applyBorder="1" applyFont="1" applyNumberFormat="1">
      <alignment horizontal="center" shrinkToFit="0" vertical="bottom" wrapText="1"/>
    </xf>
    <xf borderId="9" fillId="2" fontId="3" numFmtId="164" xfId="0" applyAlignment="1" applyBorder="1" applyFill="1" applyFont="1" applyNumberFormat="1">
      <alignment horizontal="center" vertical="bottom"/>
    </xf>
    <xf quotePrefix="1" borderId="8" fillId="0" fontId="3" numFmtId="164" xfId="0" applyAlignment="1" applyBorder="1" applyFont="1" applyNumberFormat="1">
      <alignment horizontal="center" shrinkToFit="0" vertical="bottom" wrapText="1"/>
    </xf>
    <xf borderId="9" fillId="2" fontId="2" numFmtId="164" xfId="0" applyAlignment="1" applyBorder="1" applyFont="1" applyNumberFormat="1">
      <alignment vertical="bottom"/>
    </xf>
    <xf borderId="8" fillId="0" fontId="3" numFmtId="164" xfId="0" applyAlignment="1" applyBorder="1" applyFont="1" applyNumberFormat="1">
      <alignment horizontal="center" vertical="bottom"/>
    </xf>
    <xf borderId="8" fillId="0" fontId="2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>
      <c r="A2" s="2"/>
      <c r="B2" s="2"/>
      <c r="C2" s="2"/>
      <c r="D2" s="2"/>
      <c r="E2" s="2"/>
      <c r="F2" s="2"/>
      <c r="G2" s="2"/>
      <c r="H2" s="2"/>
      <c r="I2" s="2"/>
    </row>
    <row r="3">
      <c r="A3" s="3" t="s">
        <v>1</v>
      </c>
      <c r="B3" s="4" t="s">
        <v>2</v>
      </c>
      <c r="C3" s="5"/>
      <c r="D3" s="5"/>
      <c r="E3" s="5"/>
      <c r="F3" s="5"/>
      <c r="G3" s="6"/>
      <c r="H3" s="7"/>
      <c r="I3" s="2"/>
    </row>
    <row r="4">
      <c r="A4" s="8"/>
      <c r="B4" s="9"/>
      <c r="C4" s="5"/>
      <c r="D4" s="5"/>
      <c r="E4" s="5"/>
      <c r="F4" s="5"/>
      <c r="G4" s="6"/>
      <c r="H4" s="7"/>
      <c r="I4" s="2"/>
    </row>
    <row r="5">
      <c r="A5" s="10"/>
      <c r="B5" s="11">
        <v>2019.0</v>
      </c>
      <c r="C5" s="11">
        <v>2020.0</v>
      </c>
      <c r="D5" s="11">
        <v>2021.0</v>
      </c>
      <c r="E5" s="11">
        <v>2022.0</v>
      </c>
      <c r="F5" s="11">
        <v>2023.0</v>
      </c>
      <c r="G5" s="11">
        <v>2024.0</v>
      </c>
      <c r="H5" s="11">
        <v>2025.0</v>
      </c>
      <c r="I5" s="2"/>
    </row>
    <row r="6">
      <c r="A6" s="12" t="s">
        <v>3</v>
      </c>
      <c r="B6" s="11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3" t="s">
        <v>9</v>
      </c>
      <c r="I6" s="2"/>
    </row>
    <row r="7">
      <c r="A7" s="14" t="s">
        <v>10</v>
      </c>
      <c r="B7" s="15" t="s">
        <v>11</v>
      </c>
      <c r="C7" s="15" t="s">
        <v>11</v>
      </c>
      <c r="D7" s="15" t="s">
        <v>11</v>
      </c>
      <c r="E7" s="15" t="s">
        <v>11</v>
      </c>
      <c r="F7" s="16" t="s">
        <v>12</v>
      </c>
      <c r="G7" s="16" t="s">
        <v>12</v>
      </c>
      <c r="H7" s="16" t="s">
        <v>11</v>
      </c>
      <c r="I7" s="2"/>
    </row>
    <row r="8">
      <c r="A8" s="14" t="s">
        <v>13</v>
      </c>
      <c r="B8" s="17">
        <f>7308/1000</f>
        <v>7.308</v>
      </c>
      <c r="C8" s="17">
        <f>7296/1000</f>
        <v>7.296</v>
      </c>
      <c r="D8" s="17">
        <f>6706/1000</f>
        <v>6.706</v>
      </c>
      <c r="E8" s="17">
        <f>6472/1000</f>
        <v>6.472</v>
      </c>
      <c r="F8" s="18">
        <f>6321/1000</f>
        <v>6.321</v>
      </c>
      <c r="G8" s="18">
        <f>5963/1000</f>
        <v>5.963</v>
      </c>
      <c r="H8" s="18" t="str">
        <f>('51 dan 52'!F20)/1000</f>
        <v>#REF!</v>
      </c>
      <c r="I8" s="2"/>
    </row>
    <row r="9">
      <c r="A9" s="14" t="s">
        <v>14</v>
      </c>
      <c r="B9" s="15" t="s">
        <v>11</v>
      </c>
      <c r="C9" s="19" t="s">
        <v>11</v>
      </c>
      <c r="D9" s="19" t="s">
        <v>11</v>
      </c>
      <c r="E9" s="19" t="s">
        <v>11</v>
      </c>
      <c r="F9" s="18" t="s">
        <v>12</v>
      </c>
      <c r="G9" s="18" t="s">
        <v>12</v>
      </c>
      <c r="H9" s="20"/>
      <c r="I9" s="2"/>
    </row>
    <row r="10">
      <c r="A10" s="14" t="s">
        <v>15</v>
      </c>
      <c r="B10" s="17">
        <f>202/1000</f>
        <v>0.202</v>
      </c>
      <c r="C10" s="17">
        <f>122/1000</f>
        <v>0.122</v>
      </c>
      <c r="D10" s="17">
        <f>232/1000</f>
        <v>0.232</v>
      </c>
      <c r="E10" s="17">
        <f>203/1000</f>
        <v>0.203</v>
      </c>
      <c r="F10" s="18">
        <f>205/1000</f>
        <v>0.205</v>
      </c>
      <c r="G10" s="18">
        <f>192/1000</f>
        <v>0.192</v>
      </c>
      <c r="H10" s="18" t="str">
        <f>('51 dan 52'!F132)/1000</f>
        <v>#REF!</v>
      </c>
      <c r="I10" s="2"/>
    </row>
    <row r="11">
      <c r="A11" s="14" t="s">
        <v>16</v>
      </c>
      <c r="B11" s="15" t="s">
        <v>11</v>
      </c>
      <c r="C11" s="19" t="s">
        <v>11</v>
      </c>
      <c r="D11" s="19" t="s">
        <v>11</v>
      </c>
      <c r="E11" s="19" t="s">
        <v>11</v>
      </c>
      <c r="F11" s="18" t="s">
        <v>12</v>
      </c>
      <c r="G11" s="18" t="s">
        <v>12</v>
      </c>
      <c r="H11" s="20"/>
      <c r="I11" s="2"/>
    </row>
    <row r="12">
      <c r="A12" s="14" t="s">
        <v>17</v>
      </c>
      <c r="B12" s="15" t="s">
        <v>11</v>
      </c>
      <c r="C12" s="19" t="s">
        <v>11</v>
      </c>
      <c r="D12" s="19" t="s">
        <v>11</v>
      </c>
      <c r="E12" s="19" t="s">
        <v>11</v>
      </c>
      <c r="F12" s="18" t="s">
        <v>12</v>
      </c>
      <c r="G12" s="18" t="s">
        <v>12</v>
      </c>
      <c r="H12" s="20"/>
      <c r="I12" s="2"/>
    </row>
    <row r="13">
      <c r="A13" s="14" t="s">
        <v>18</v>
      </c>
      <c r="B13" s="17">
        <f t="shared" ref="B13:C13" si="1">509/1000</f>
        <v>0.509</v>
      </c>
      <c r="C13" s="17">
        <f t="shared" si="1"/>
        <v>0.509</v>
      </c>
      <c r="D13" s="17">
        <f>425/1000</f>
        <v>0.425</v>
      </c>
      <c r="E13" s="17">
        <f>348/1000</f>
        <v>0.348</v>
      </c>
      <c r="F13" s="18">
        <f>279/1000</f>
        <v>0.279</v>
      </c>
      <c r="G13" s="18">
        <f>263/1000</f>
        <v>0.263</v>
      </c>
      <c r="H13" s="18" t="str">
        <f>('51 dan 52'!F104)/1000</f>
        <v>#REF!</v>
      </c>
      <c r="I13" s="2"/>
    </row>
    <row r="14">
      <c r="A14" s="14" t="s">
        <v>19</v>
      </c>
      <c r="B14" s="15" t="s">
        <v>11</v>
      </c>
      <c r="C14" s="19" t="s">
        <v>11</v>
      </c>
      <c r="D14" s="19" t="s">
        <v>11</v>
      </c>
      <c r="E14" s="19" t="s">
        <v>11</v>
      </c>
      <c r="F14" s="18" t="s">
        <v>12</v>
      </c>
      <c r="G14" s="18" t="s">
        <v>12</v>
      </c>
      <c r="H14" s="20"/>
      <c r="I14" s="2"/>
    </row>
    <row r="15">
      <c r="A15" s="14" t="s">
        <v>20</v>
      </c>
      <c r="B15" s="15" t="s">
        <v>11</v>
      </c>
      <c r="C15" s="19" t="s">
        <v>11</v>
      </c>
      <c r="D15" s="19" t="s">
        <v>11</v>
      </c>
      <c r="E15" s="19" t="s">
        <v>11</v>
      </c>
      <c r="F15" s="18" t="s">
        <v>12</v>
      </c>
      <c r="G15" s="18" t="s">
        <v>12</v>
      </c>
      <c r="H15" s="20"/>
      <c r="I15" s="2"/>
    </row>
    <row r="16">
      <c r="A16" s="14" t="s">
        <v>21</v>
      </c>
      <c r="B16" s="17">
        <f t="shared" ref="B16:C16" si="2">430/1000</f>
        <v>0.43</v>
      </c>
      <c r="C16" s="17">
        <f t="shared" si="2"/>
        <v>0.43</v>
      </c>
      <c r="D16" s="17">
        <f>384/1000</f>
        <v>0.384</v>
      </c>
      <c r="E16" s="17">
        <f>322/1000</f>
        <v>0.322</v>
      </c>
      <c r="F16" s="18">
        <f>264/1000</f>
        <v>0.264</v>
      </c>
      <c r="G16" s="18">
        <f>245/1000</f>
        <v>0.245</v>
      </c>
      <c r="H16" s="18" t="str">
        <f>('51 dan 52'!F76)/1000</f>
        <v>#REF!</v>
      </c>
      <c r="I16" s="2"/>
    </row>
    <row r="17">
      <c r="A17" s="14" t="s">
        <v>22</v>
      </c>
      <c r="B17" s="17">
        <f>9062/1000</f>
        <v>9.062</v>
      </c>
      <c r="C17" s="17">
        <f>8862/1000</f>
        <v>8.862</v>
      </c>
      <c r="D17" s="17">
        <f>8724/1000</f>
        <v>8.724</v>
      </c>
      <c r="E17" s="17">
        <f>8972/1000</f>
        <v>8.972</v>
      </c>
      <c r="F17" s="21">
        <f>8934/1000</f>
        <v>8.934</v>
      </c>
      <c r="G17" s="21">
        <f>8999/1000</f>
        <v>8.999</v>
      </c>
      <c r="H17" s="21" t="str">
        <f>('51 dan 52'!C244+'51 dan 52'!C272)/1000</f>
        <v>#REF!</v>
      </c>
      <c r="I17" s="2"/>
    </row>
    <row r="18">
      <c r="A18" s="14" t="s">
        <v>23</v>
      </c>
      <c r="B18" s="17">
        <f>4441/1000</f>
        <v>4.441</v>
      </c>
      <c r="C18" s="17">
        <f>5042/1000</f>
        <v>5.042</v>
      </c>
      <c r="D18" s="17">
        <f>5298/1000</f>
        <v>5.298</v>
      </c>
      <c r="E18" s="17">
        <f>5207/1000</f>
        <v>5.207</v>
      </c>
      <c r="F18" s="21">
        <f>6328/1000</f>
        <v>6.328</v>
      </c>
      <c r="G18" s="21">
        <f>7318/1000</f>
        <v>7.318</v>
      </c>
      <c r="H18" s="21" t="str">
        <f>('51 dan 52'!C216)/1000</f>
        <v>#REF!</v>
      </c>
      <c r="I18" s="2"/>
    </row>
    <row r="19">
      <c r="A19" s="14" t="s">
        <v>24</v>
      </c>
      <c r="B19" s="16" t="s">
        <v>12</v>
      </c>
      <c r="C19" s="21" t="s">
        <v>12</v>
      </c>
      <c r="D19" s="21" t="s">
        <v>12</v>
      </c>
      <c r="E19" s="21" t="s">
        <v>12</v>
      </c>
      <c r="F19" s="21" t="s">
        <v>12</v>
      </c>
      <c r="G19" s="21" t="s">
        <v>12</v>
      </c>
      <c r="H19" s="22"/>
      <c r="I19" s="2"/>
    </row>
    <row r="20">
      <c r="A20" s="2"/>
      <c r="B20" s="2"/>
      <c r="C20" s="2"/>
      <c r="D20" s="2"/>
      <c r="E20" s="2"/>
      <c r="F20" s="2"/>
      <c r="G20" s="2"/>
      <c r="H20" s="2"/>
      <c r="I20" s="2"/>
    </row>
    <row r="21">
      <c r="A21" s="2"/>
      <c r="B21" s="2"/>
      <c r="C21" s="2"/>
      <c r="D21" s="2"/>
      <c r="E21" s="2"/>
      <c r="F21" s="2"/>
      <c r="G21" s="2"/>
      <c r="H21" s="2"/>
      <c r="I21" s="2"/>
    </row>
  </sheetData>
  <mergeCells count="3">
    <mergeCell ref="A3:A5"/>
    <mergeCell ref="B3:G3"/>
    <mergeCell ref="B4:G4"/>
  </mergeCells>
  <drawing r:id="rId1"/>
</worksheet>
</file>